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https://netorg11137281-my.sharepoint.com/personal/mkillgore_cinchccm_com/Documents/CINCH CCM/Benchmarks/"/>
    </mc:Choice>
  </mc:AlternateContent>
  <xr:revisionPtr revIDLastSave="9" documentId="8_{AEC279E0-5260-4F13-91EF-B092BFAB474B}" xr6:coauthVersionLast="47" xr6:coauthVersionMax="47" xr10:uidLastSave="{E0DBC67B-C41B-D84F-8E78-E4E100C8C592}"/>
  <bookViews>
    <workbookView xWindow="26620" yWindow="6700" windowWidth="35580" windowHeight="26760" xr2:uid="{00000000-000D-0000-FFFF-FFFF00000000}"/>
  </bookViews>
  <sheets>
    <sheet name="Overview" sheetId="1" r:id="rId1"/>
    <sheet name="Nursing" sheetId="2" r:id="rId2"/>
    <sheet name="CareCoordinatorScheduler" sheetId="3" r:id="rId3"/>
    <sheet name="Caregiver" sheetId="4" r:id="rId4"/>
    <sheet name="OfficeAdmin" sheetId="5" r:id="rId5"/>
    <sheet name="Controls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WHrkBFxkSvSn+I5vaGjyM2BQQNA=="/>
    </ext>
  </extLst>
</workbook>
</file>

<file path=xl/calcChain.xml><?xml version="1.0" encoding="utf-8"?>
<calcChain xmlns="http://schemas.openxmlformats.org/spreadsheetml/2006/main">
  <c r="D15" i="5" l="1"/>
  <c r="E10" i="5"/>
  <c r="E9" i="5"/>
  <c r="E7" i="5"/>
  <c r="E6" i="5"/>
  <c r="D6" i="5"/>
  <c r="E5" i="5"/>
  <c r="C5" i="5"/>
  <c r="C15" i="5" s="1"/>
  <c r="B5" i="1" s="1"/>
  <c r="E4" i="5"/>
  <c r="E15" i="5" s="1"/>
  <c r="D5" i="1" s="1"/>
  <c r="G5" i="1" s="1"/>
  <c r="E3" i="5"/>
  <c r="C3" i="5"/>
  <c r="E11" i="4"/>
  <c r="E10" i="4"/>
  <c r="E9" i="4"/>
  <c r="E8" i="4"/>
  <c r="E7" i="4"/>
  <c r="E6" i="4"/>
  <c r="E5" i="4"/>
  <c r="E4" i="4"/>
  <c r="D3" i="4"/>
  <c r="D13" i="4" s="1"/>
  <c r="C4" i="1" s="1"/>
  <c r="C3" i="4"/>
  <c r="E3" i="4" s="1"/>
  <c r="E13" i="4" s="1"/>
  <c r="D4" i="1" s="1"/>
  <c r="G4" i="1" s="1"/>
  <c r="D21" i="3"/>
  <c r="C21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1" i="3" s="1"/>
  <c r="D3" i="1" s="1"/>
  <c r="G3" i="1" s="1"/>
  <c r="D14" i="2"/>
  <c r="C14" i="2"/>
  <c r="B2" i="1" s="1"/>
  <c r="E12" i="2"/>
  <c r="E11" i="2"/>
  <c r="E10" i="2"/>
  <c r="E9" i="2"/>
  <c r="E8" i="2"/>
  <c r="E7" i="2"/>
  <c r="E14" i="2" s="1"/>
  <c r="D2" i="1" s="1"/>
  <c r="E6" i="2"/>
  <c r="E5" i="2"/>
  <c r="C5" i="2"/>
  <c r="E4" i="2"/>
  <c r="E3" i="2"/>
  <c r="C5" i="1"/>
  <c r="C3" i="1"/>
  <c r="B3" i="1"/>
  <c r="C2" i="1"/>
  <c r="C7" i="1" s="1"/>
  <c r="D7" i="1" l="1"/>
  <c r="G2" i="1"/>
  <c r="G7" i="1" s="1"/>
  <c r="C13" i="4"/>
  <c r="B4" i="1" s="1"/>
  <c r="B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200-000001000000}">
      <text>
        <r>
          <rPr>
            <sz val="12"/>
            <color theme="1"/>
            <rFont val="Calibri"/>
            <family val="2"/>
            <scheme val="minor"/>
          </rPr>
          <t>======
ID#AAAAn7327eY
Microsoft Office User    (2023-01-06 15:55:16)
This would involve CG 1 communicating to CG 2, and the CG 2  helping to cover visits of CG 1.</t>
        </r>
      </text>
    </comment>
    <comment ref="D7" authorId="0" shapeId="0" xr:uid="{00000000-0006-0000-0200-000002000000}">
      <text>
        <r>
          <rPr>
            <sz val="12"/>
            <color theme="1"/>
            <rFont val="Calibri"/>
            <family val="2"/>
            <scheme val="minor"/>
          </rPr>
          <t>======
ID#AAAAn7327eE
Microsoft Office User    (2023-01-06 15:55:16)
With the recommendation of using Slack.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XQ4JQQBsQ8nUG2EHBiu3Qmca4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300-000002000000}">
      <text>
        <r>
          <rPr>
            <sz val="12"/>
            <color theme="1"/>
            <rFont val="Calibri"/>
            <family val="2"/>
            <scheme val="minor"/>
          </rPr>
          <t>======
ID#AAAAn7327eI
Microsoft Office User    (2023-01-06 15:55:16)
Actual time documenting, not duration of visit. Calculated at 1200 visits/month.</t>
        </r>
      </text>
    </comment>
    <comment ref="C4" authorId="0" shapeId="0" xr:uid="{00000000-0006-0000-0300-000001000000}">
      <text>
        <r>
          <rPr>
            <sz val="12"/>
            <color theme="1"/>
            <rFont val="Calibri"/>
            <family val="2"/>
            <scheme val="minor"/>
          </rPr>
          <t>======
ID#AAAAn7327eM
Microsoft Office User    (2023-01-06 15:55:16)
Typical scenario is CG looks around community and is unable to find them. Ends up calling the office to inform they are unable to find them.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jBSbHF6ydMeN68yRQqrSX6kthG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" authorId="0" shapeId="0" xr:uid="{00000000-0006-0000-0400-000001000000}">
      <text>
        <r>
          <rPr>
            <sz val="12"/>
            <color theme="1"/>
            <rFont val="Calibri"/>
            <family val="2"/>
            <scheme val="minor"/>
          </rPr>
          <t>======
ID#AAAAn7327eQ
Microsoft Office User    (2023-01-06 15:55:16)
Assuming customer would use CINCH invoices. Not QBO.</t>
        </r>
      </text>
    </comment>
    <comment ref="C5" authorId="0" shapeId="0" xr:uid="{00000000-0006-0000-0400-000002000000}">
      <text>
        <r>
          <rPr>
            <sz val="12"/>
            <color theme="1"/>
            <rFont val="Calibri"/>
            <family val="2"/>
            <scheme val="minor"/>
          </rPr>
          <t>======
ID#AAAAn7327eU
Microsoft Office User    (2023-01-06 15:55:16)
Assuming Paper
Find &amp; scan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fv3ZuGraliEo5sWSdLYlgwFtNvA=="/>
    </ext>
  </extLst>
</comments>
</file>

<file path=xl/sharedStrings.xml><?xml version="1.0" encoding="utf-8"?>
<sst xmlns="http://schemas.openxmlformats.org/spreadsheetml/2006/main" count="84" uniqueCount="59">
  <si>
    <t>Role:</t>
  </si>
  <si>
    <t>Time before CINCH</t>
  </si>
  <si>
    <t>Time after CINCH</t>
  </si>
  <si>
    <t>Time savings</t>
  </si>
  <si>
    <t>Hourly Rate:</t>
  </si>
  <si>
    <t>Financial Savings</t>
  </si>
  <si>
    <t>Nursing</t>
  </si>
  <si>
    <t>Care Coordinator (Scheduler)</t>
  </si>
  <si>
    <t>Caregiver</t>
  </si>
  <si>
    <t>Office Admin</t>
  </si>
  <si>
    <t>Totals:</t>
  </si>
  <si>
    <t>Monthly Savings:</t>
  </si>
  <si>
    <t>Time estimates are based upon a community with ~30 clients, on a 2 week billing cycle. Totals are for a month at a time.</t>
  </si>
  <si>
    <t>Tasks:</t>
  </si>
  <si>
    <t>Documenting an assessment and care plan creation</t>
  </si>
  <si>
    <t>Entering initial Visit Plan information</t>
  </si>
  <si>
    <t>Reassessments</t>
  </si>
  <si>
    <t>Updating care plans</t>
  </si>
  <si>
    <t>Totals</t>
  </si>
  <si>
    <t>CC (Scheduler)</t>
  </si>
  <si>
    <t>Schedule new clients (and create the initial visit plan in CINCH)  (2)</t>
  </si>
  <si>
    <t>Changing client tasks  (assuming 10 changes/month)</t>
  </si>
  <si>
    <t>Reschedule CG to client visits (callout/vacation)  (assuming 4/month)</t>
  </si>
  <si>
    <t>CG arrives late or leaves shift early-reassign visits  (assume 2/month)</t>
  </si>
  <si>
    <t>CG needs to stay with client, reassign next visit  (assume 2/month)</t>
  </si>
  <si>
    <t>Moving visits from one CG to another  for the day  (assuming 5/month)</t>
  </si>
  <si>
    <t>Client wants to change tasks (assuming 5/month)</t>
  </si>
  <si>
    <t>Client wants to have visits for short range of time (ex: 1 week)</t>
  </si>
  <si>
    <t>Clients wants to change schedule- different days, times or durations</t>
  </si>
  <si>
    <t>Client wants to add or remove some visits</t>
  </si>
  <si>
    <t>Client is out of community- communicating, hold visits  (assume 1/month)</t>
  </si>
  <si>
    <t xml:space="preserve">Visit Verification  </t>
  </si>
  <si>
    <t>Review of task sheets for completion and follow up</t>
  </si>
  <si>
    <t>Review of client and caregiver schedules for efficiency</t>
  </si>
  <si>
    <t>Accessing visit information for family/client inqueries  (assume 4/month)</t>
  </si>
  <si>
    <t>Documenting a visit</t>
  </si>
  <si>
    <t>Time lost to lack of up to date information (phone calls to office,etc)</t>
  </si>
  <si>
    <t>Invoicing</t>
  </si>
  <si>
    <t>Export invoice for LTC insurance (~10%)</t>
  </si>
  <si>
    <t>Export care notes for LTC insurance (~10%)</t>
  </si>
  <si>
    <t>Call from client/family with concerns about visit (locating info)</t>
  </si>
  <si>
    <t>Call from client/family with concerns invoice is wrong (locating info)</t>
  </si>
  <si>
    <t>Getting task sheets from community to office and filing them</t>
  </si>
  <si>
    <t>Getting updated task sheets to CG/Community (for a change)</t>
  </si>
  <si>
    <t>Getting CGs to finish incomplete task sheets</t>
  </si>
  <si>
    <t>CONTROLS for the IL Community - Benchmark</t>
  </si>
  <si>
    <t>How many new clients a month</t>
  </si>
  <si>
    <t>How many reassessments a month</t>
  </si>
  <si>
    <t>How many caregivers per shift</t>
  </si>
  <si>
    <t>How many visits per month</t>
  </si>
  <si>
    <t>How many client residents in community</t>
  </si>
  <si>
    <t>How many minutes away is the community (one-way)</t>
  </si>
  <si>
    <t>How many times a month do you need to drive to community to make changes</t>
  </si>
  <si>
    <t>How many residents use LTC Insurance</t>
  </si>
  <si>
    <t>Clients/Families calls</t>
  </si>
  <si>
    <t>How many times a month you run invoicing</t>
  </si>
  <si>
    <t>How many times a month task sheets are collected</t>
  </si>
  <si>
    <t>How many times a month caregiver schedules change (callout/vacation)</t>
  </si>
  <si>
    <t>Input the hourly rate in GREEN above to see your average savings.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</si>
</sst>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2"/>
      <color theme="1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C5E0B3"/>
        <bgColor rgb="FFC5E0B3"/>
      </patternFill>
    </fill>
    <fill>
      <patternFill patternType="solid">
        <fgColor theme="8"/>
        <bgColor theme="8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2" fillId="0" borderId="1" xfId="0" applyFont="1" applyBorder="1"/>
    <xf numFmtId="0" fontId="2" fillId="5" borderId="3" xfId="0" applyFont="1" applyFill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6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G19" sqref="G19"/>
    </sheetView>
  </sheetViews>
  <sheetFormatPr baseColWidth="10" defaultColWidth="11.1640625" defaultRowHeight="15" customHeight="1" x14ac:dyDescent="0.2"/>
  <cols>
    <col min="1" max="1" width="25" customWidth="1"/>
    <col min="2" max="4" width="11.6640625" customWidth="1"/>
    <col min="5" max="5" width="10.6640625" customWidth="1"/>
    <col min="6" max="6" width="15.33203125" customWidth="1"/>
    <col min="7" max="7" width="10.6640625" customWidth="1"/>
    <col min="8" max="26" width="10.5" customWidth="1"/>
  </cols>
  <sheetData>
    <row r="1" spans="1:26" ht="15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 t="s"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5" t="s">
        <v>6</v>
      </c>
      <c r="B2" s="6">
        <f>Nursing!C14</f>
        <v>340</v>
      </c>
      <c r="C2" s="6">
        <f>Nursing!D14</f>
        <v>155</v>
      </c>
      <c r="D2" s="6">
        <f>Nursing!E14</f>
        <v>185</v>
      </c>
      <c r="E2" s="3"/>
      <c r="F2" s="7">
        <v>35</v>
      </c>
      <c r="G2" s="8">
        <f t="shared" ref="G2:G5" si="0">(D2/60*F2)</f>
        <v>107.91666666666667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9" t="s">
        <v>7</v>
      </c>
      <c r="B3" s="6">
        <f>CareCoordinatorScheduler!C21</f>
        <v>1810</v>
      </c>
      <c r="C3" s="6">
        <f>CareCoordinatorScheduler!D21</f>
        <v>290</v>
      </c>
      <c r="D3" s="6">
        <f>CareCoordinatorScheduler!E21</f>
        <v>1500</v>
      </c>
      <c r="E3" s="3"/>
      <c r="F3" s="7">
        <v>22</v>
      </c>
      <c r="G3" s="8">
        <f t="shared" si="0"/>
        <v>550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9" t="s">
        <v>8</v>
      </c>
      <c r="B4" s="6">
        <f>Caregiver!C13</f>
        <v>2100</v>
      </c>
      <c r="C4" s="6">
        <f>Caregiver!D13</f>
        <v>300</v>
      </c>
      <c r="D4" s="6">
        <f>Caregiver!E13</f>
        <v>1800</v>
      </c>
      <c r="E4" s="3"/>
      <c r="F4" s="7">
        <v>17</v>
      </c>
      <c r="G4" s="8">
        <f t="shared" si="0"/>
        <v>510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9" t="s">
        <v>9</v>
      </c>
      <c r="B5" s="6">
        <f>OfficeAdmin!C15</f>
        <v>1560</v>
      </c>
      <c r="C5" s="6">
        <f>OfficeAdmin!D15</f>
        <v>165</v>
      </c>
      <c r="D5" s="6">
        <f>OfficeAdmin!E15</f>
        <v>1395</v>
      </c>
      <c r="E5" s="3"/>
      <c r="F5" s="7">
        <v>15</v>
      </c>
      <c r="G5" s="8">
        <f t="shared" si="0"/>
        <v>348.75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3"/>
      <c r="B6" s="10"/>
      <c r="C6" s="10"/>
      <c r="D6" s="10"/>
      <c r="E6" s="3"/>
      <c r="F6" s="3"/>
      <c r="G6" s="1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12" t="s">
        <v>10</v>
      </c>
      <c r="B7" s="6">
        <f t="shared" ref="B7:D7" si="1">SUM(B2:B5)</f>
        <v>5810</v>
      </c>
      <c r="C7" s="6">
        <f t="shared" si="1"/>
        <v>910</v>
      </c>
      <c r="D7" s="6">
        <f t="shared" si="1"/>
        <v>4880</v>
      </c>
      <c r="E7" s="3"/>
      <c r="F7" s="12" t="s">
        <v>11</v>
      </c>
      <c r="G7" s="8">
        <f>SUM(G2:G5)</f>
        <v>1516.6666666666665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8" t="s">
        <v>12</v>
      </c>
      <c r="B10" s="19"/>
      <c r="C10" s="19"/>
      <c r="D10" s="20"/>
      <c r="E10" s="3"/>
      <c r="F10" s="24" t="s">
        <v>58</v>
      </c>
      <c r="G10" s="2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21"/>
      <c r="B11" s="22"/>
      <c r="C11" s="22"/>
      <c r="D11" s="23"/>
      <c r="E11" s="3"/>
      <c r="F11" s="24"/>
      <c r="G11" s="2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9" customHeight="1" x14ac:dyDescent="0.2">
      <c r="A12" s="3"/>
      <c r="B12" s="3"/>
      <c r="C12" s="3"/>
      <c r="D12" s="3"/>
      <c r="E12" s="3"/>
      <c r="F12" s="24"/>
      <c r="G12" s="2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0:D11"/>
    <mergeCell ref="F10:G1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1.1640625" defaultRowHeight="15" customHeight="1" x14ac:dyDescent="0.2"/>
  <cols>
    <col min="1" max="1" width="11.6640625" customWidth="1"/>
    <col min="2" max="2" width="57.1640625" customWidth="1"/>
    <col min="3" max="5" width="11.6640625" customWidth="1"/>
    <col min="6" max="6" width="10.6640625" customWidth="1"/>
    <col min="7" max="26" width="10.5" customWidth="1"/>
  </cols>
  <sheetData>
    <row r="1" spans="1:26" ht="15.75" customHeight="1" x14ac:dyDescent="0.2">
      <c r="A1" s="13" t="s">
        <v>0</v>
      </c>
      <c r="B1" s="13" t="s">
        <v>13</v>
      </c>
      <c r="C1" s="14" t="s">
        <v>1</v>
      </c>
      <c r="D1" s="14" t="s">
        <v>2</v>
      </c>
      <c r="E1" s="14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5" t="s">
        <v>6</v>
      </c>
      <c r="B2" s="9"/>
      <c r="C2" s="9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14</v>
      </c>
      <c r="C3" s="9">
        <v>180</v>
      </c>
      <c r="D3" s="9">
        <v>60</v>
      </c>
      <c r="E3" s="9">
        <f t="shared" ref="E3:E12" si="0">SUM(C3-D3)</f>
        <v>120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9" t="s">
        <v>15</v>
      </c>
      <c r="C4" s="9">
        <v>0</v>
      </c>
      <c r="D4" s="9">
        <v>45</v>
      </c>
      <c r="E4" s="9">
        <f t="shared" si="0"/>
        <v>-45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 t="s">
        <v>16</v>
      </c>
      <c r="C5" s="9">
        <f>Controls!B4*60</f>
        <v>120</v>
      </c>
      <c r="D5" s="9">
        <v>30</v>
      </c>
      <c r="E5" s="9">
        <f t="shared" si="0"/>
        <v>90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3"/>
      <c r="B6" s="9" t="s">
        <v>17</v>
      </c>
      <c r="C6" s="9">
        <v>40</v>
      </c>
      <c r="D6" s="9">
        <v>20</v>
      </c>
      <c r="E6" s="9">
        <f t="shared" si="0"/>
        <v>20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3"/>
      <c r="B7" s="9"/>
      <c r="C7" s="9"/>
      <c r="D7" s="9"/>
      <c r="E7" s="9">
        <f t="shared" si="0"/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3"/>
      <c r="B8" s="9"/>
      <c r="C8" s="9"/>
      <c r="D8" s="9"/>
      <c r="E8" s="9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3"/>
      <c r="B9" s="9"/>
      <c r="C9" s="9"/>
      <c r="D9" s="9"/>
      <c r="E9" s="9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3"/>
      <c r="B10" s="9"/>
      <c r="C10" s="9"/>
      <c r="D10" s="9"/>
      <c r="E10" s="9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3"/>
      <c r="B11" s="9"/>
      <c r="C11" s="9"/>
      <c r="D11" s="9"/>
      <c r="E11" s="9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3"/>
      <c r="B12" s="9"/>
      <c r="C12" s="9"/>
      <c r="D12" s="9"/>
      <c r="E12" s="9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12" t="s">
        <v>18</v>
      </c>
      <c r="C14" s="9">
        <f t="shared" ref="C14:E14" si="1">SUM(C3:C12)</f>
        <v>340</v>
      </c>
      <c r="D14" s="9">
        <f t="shared" si="1"/>
        <v>155</v>
      </c>
      <c r="E14" s="9">
        <f t="shared" si="1"/>
        <v>185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1.1640625" defaultRowHeight="15" customHeight="1" x14ac:dyDescent="0.2"/>
  <cols>
    <col min="1" max="1" width="13" customWidth="1"/>
    <col min="2" max="2" width="53.33203125" customWidth="1"/>
    <col min="3" max="5" width="11.6640625" customWidth="1"/>
    <col min="6" max="6" width="10.6640625" customWidth="1"/>
    <col min="7" max="26" width="10.5" customWidth="1"/>
  </cols>
  <sheetData>
    <row r="1" spans="1:26" ht="15.75" customHeight="1" x14ac:dyDescent="0.2">
      <c r="A1" s="13" t="s">
        <v>0</v>
      </c>
      <c r="B1" s="13" t="s">
        <v>13</v>
      </c>
      <c r="C1" s="14" t="s">
        <v>1</v>
      </c>
      <c r="D1" s="14" t="s">
        <v>2</v>
      </c>
      <c r="E1" s="14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5" t="s">
        <v>19</v>
      </c>
      <c r="B2" s="9"/>
      <c r="C2" s="9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20</v>
      </c>
      <c r="C3" s="9">
        <v>60</v>
      </c>
      <c r="D3" s="9">
        <v>40</v>
      </c>
      <c r="E3" s="9">
        <f t="shared" ref="E3:E15" si="0">SUM(C3-D3)</f>
        <v>20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9" t="s">
        <v>21</v>
      </c>
      <c r="C4" s="9">
        <v>200</v>
      </c>
      <c r="D4" s="9">
        <v>50</v>
      </c>
      <c r="E4" s="9">
        <f t="shared" si="0"/>
        <v>150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 t="s">
        <v>22</v>
      </c>
      <c r="C5" s="9">
        <v>160</v>
      </c>
      <c r="D5" s="9">
        <v>20</v>
      </c>
      <c r="E5" s="9">
        <f t="shared" si="0"/>
        <v>140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3"/>
      <c r="B6" s="9" t="s">
        <v>23</v>
      </c>
      <c r="C6" s="9">
        <v>40</v>
      </c>
      <c r="D6" s="9">
        <v>10</v>
      </c>
      <c r="E6" s="9">
        <f t="shared" si="0"/>
        <v>30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3"/>
      <c r="B7" s="9" t="s">
        <v>24</v>
      </c>
      <c r="C7" s="9">
        <v>40</v>
      </c>
      <c r="D7" s="9">
        <v>5</v>
      </c>
      <c r="E7" s="9">
        <f t="shared" si="0"/>
        <v>35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3"/>
      <c r="B8" s="9" t="s">
        <v>25</v>
      </c>
      <c r="C8" s="9">
        <v>120</v>
      </c>
      <c r="D8" s="9">
        <v>10</v>
      </c>
      <c r="E8" s="9">
        <f t="shared" si="0"/>
        <v>110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3"/>
      <c r="B9" s="9" t="s">
        <v>26</v>
      </c>
      <c r="C9" s="9">
        <v>120</v>
      </c>
      <c r="D9" s="9">
        <v>20</v>
      </c>
      <c r="E9" s="9">
        <f t="shared" si="0"/>
        <v>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3"/>
      <c r="B10" s="9" t="s">
        <v>27</v>
      </c>
      <c r="C10" s="9">
        <v>60</v>
      </c>
      <c r="D10" s="9">
        <v>10</v>
      </c>
      <c r="E10" s="9">
        <f t="shared" si="0"/>
        <v>50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3"/>
      <c r="B11" s="9" t="s">
        <v>28</v>
      </c>
      <c r="C11" s="9">
        <v>180</v>
      </c>
      <c r="D11" s="9">
        <v>40</v>
      </c>
      <c r="E11" s="9">
        <f t="shared" si="0"/>
        <v>140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3"/>
      <c r="B12" s="9" t="s">
        <v>29</v>
      </c>
      <c r="C12" s="9">
        <v>60</v>
      </c>
      <c r="D12" s="9">
        <v>10</v>
      </c>
      <c r="E12" s="9">
        <f t="shared" si="0"/>
        <v>50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3"/>
      <c r="B13" s="9" t="s">
        <v>30</v>
      </c>
      <c r="C13" s="9">
        <v>50</v>
      </c>
      <c r="D13" s="9">
        <v>5</v>
      </c>
      <c r="E13" s="9">
        <f t="shared" si="0"/>
        <v>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9" t="s">
        <v>31</v>
      </c>
      <c r="C14" s="9">
        <v>180</v>
      </c>
      <c r="D14" s="9">
        <v>10</v>
      </c>
      <c r="E14" s="9">
        <f t="shared" si="0"/>
        <v>170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9" t="s">
        <v>32</v>
      </c>
      <c r="C15" s="9">
        <v>240</v>
      </c>
      <c r="D15" s="9">
        <v>0</v>
      </c>
      <c r="E15" s="9">
        <f t="shared" si="0"/>
        <v>240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9" t="s">
        <v>33</v>
      </c>
      <c r="C16" s="9">
        <v>180</v>
      </c>
      <c r="D16" s="9">
        <v>40</v>
      </c>
      <c r="E16" s="9">
        <v>120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9" t="s">
        <v>34</v>
      </c>
      <c r="C17" s="9">
        <v>120</v>
      </c>
      <c r="D17" s="9">
        <v>20</v>
      </c>
      <c r="E17" s="9">
        <v>100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9"/>
      <c r="C18" s="9"/>
      <c r="D18" s="9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12" t="s">
        <v>18</v>
      </c>
      <c r="C21" s="9">
        <f t="shared" ref="C21:E21" si="1">SUM(C3:C18)</f>
        <v>1810</v>
      </c>
      <c r="D21" s="9">
        <f t="shared" si="1"/>
        <v>290</v>
      </c>
      <c r="E21" s="9">
        <f t="shared" si="1"/>
        <v>1500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baseColWidth="10" defaultColWidth="11.1640625" defaultRowHeight="15" customHeight="1" x14ac:dyDescent="0.2"/>
  <cols>
    <col min="1" max="1" width="11.6640625" customWidth="1"/>
    <col min="2" max="2" width="53.33203125" customWidth="1"/>
    <col min="3" max="5" width="11.6640625" customWidth="1"/>
    <col min="6" max="6" width="10.6640625" customWidth="1"/>
    <col min="7" max="26" width="10.5" customWidth="1"/>
  </cols>
  <sheetData>
    <row r="1" spans="1:26" ht="15.75" customHeight="1" x14ac:dyDescent="0.2">
      <c r="A1" s="13" t="s">
        <v>0</v>
      </c>
      <c r="B1" s="13" t="s">
        <v>13</v>
      </c>
      <c r="C1" s="14" t="s">
        <v>1</v>
      </c>
      <c r="D1" s="14" t="s">
        <v>2</v>
      </c>
      <c r="E1" s="14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5" t="s">
        <v>8</v>
      </c>
      <c r="B2" s="9"/>
      <c r="C2" s="9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35</v>
      </c>
      <c r="C3" s="9">
        <f>Controls!B6*1</f>
        <v>1200</v>
      </c>
      <c r="D3" s="9">
        <f>Controls!B6*0.25</f>
        <v>300</v>
      </c>
      <c r="E3" s="9">
        <f t="shared" ref="E3:E11" si="0">SUM(C3-D3)</f>
        <v>900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9" t="s">
        <v>36</v>
      </c>
      <c r="C4" s="9">
        <v>900</v>
      </c>
      <c r="D4" s="9">
        <v>0</v>
      </c>
      <c r="E4" s="9">
        <f t="shared" si="0"/>
        <v>900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9"/>
      <c r="D5" s="9"/>
      <c r="E5" s="9">
        <f t="shared" si="0"/>
        <v>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3"/>
      <c r="B6" s="9"/>
      <c r="C6" s="9"/>
      <c r="D6" s="9"/>
      <c r="E6" s="9">
        <f t="shared" si="0"/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3"/>
      <c r="B7" s="9"/>
      <c r="C7" s="9"/>
      <c r="D7" s="9"/>
      <c r="E7" s="9">
        <f t="shared" si="0"/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3"/>
      <c r="B8" s="9"/>
      <c r="C8" s="9"/>
      <c r="D8" s="9"/>
      <c r="E8" s="9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3"/>
      <c r="B9" s="9"/>
      <c r="C9" s="9"/>
      <c r="D9" s="9"/>
      <c r="E9" s="9">
        <f t="shared" si="0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3"/>
      <c r="B10" s="9"/>
      <c r="C10" s="9"/>
      <c r="D10" s="9"/>
      <c r="E10" s="9">
        <f t="shared" si="0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3"/>
      <c r="B11" s="9"/>
      <c r="C11" s="9"/>
      <c r="D11" s="9"/>
      <c r="E11" s="9">
        <f t="shared" si="0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3"/>
      <c r="B13" s="12" t="s">
        <v>18</v>
      </c>
      <c r="C13" s="9">
        <f t="shared" ref="C13:E13" si="1">SUM(C3:C11)</f>
        <v>2100</v>
      </c>
      <c r="D13" s="9">
        <f t="shared" si="1"/>
        <v>300</v>
      </c>
      <c r="E13" s="9">
        <f t="shared" si="1"/>
        <v>1800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baseColWidth="10" defaultColWidth="11.1640625" defaultRowHeight="15" customHeight="1" x14ac:dyDescent="0.2"/>
  <cols>
    <col min="1" max="1" width="12" customWidth="1"/>
    <col min="2" max="2" width="58.1640625" customWidth="1"/>
    <col min="3" max="5" width="11.6640625" customWidth="1"/>
    <col min="6" max="6" width="10.6640625" customWidth="1"/>
    <col min="7" max="26" width="10.5" customWidth="1"/>
  </cols>
  <sheetData>
    <row r="1" spans="1:26" ht="15.75" customHeight="1" x14ac:dyDescent="0.2">
      <c r="A1" s="13" t="s">
        <v>0</v>
      </c>
      <c r="B1" s="13" t="s">
        <v>13</v>
      </c>
      <c r="C1" s="14" t="s">
        <v>1</v>
      </c>
      <c r="D1" s="14" t="s">
        <v>2</v>
      </c>
      <c r="E1" s="14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5" t="s">
        <v>9</v>
      </c>
      <c r="B2" s="9"/>
      <c r="C2" s="9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37</v>
      </c>
      <c r="C3" s="9">
        <f>Controls!B7*Controls!B12*10</f>
        <v>600</v>
      </c>
      <c r="D3" s="9">
        <v>120</v>
      </c>
      <c r="E3" s="9">
        <f t="shared" ref="E3:E7" si="0">SUM(C3-D3)</f>
        <v>480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9" t="s">
        <v>38</v>
      </c>
      <c r="C4" s="9">
        <v>30</v>
      </c>
      <c r="D4" s="9">
        <v>5</v>
      </c>
      <c r="E4" s="9">
        <f t="shared" si="0"/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 t="s">
        <v>39</v>
      </c>
      <c r="C5" s="9">
        <f>Controls!B10*5*Controls!B12</f>
        <v>30</v>
      </c>
      <c r="D5" s="9">
        <v>5</v>
      </c>
      <c r="E5" s="9">
        <f t="shared" si="0"/>
        <v>25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3"/>
      <c r="B6" s="9" t="s">
        <v>40</v>
      </c>
      <c r="C6" s="9">
        <v>120</v>
      </c>
      <c r="D6" s="9">
        <f>Controls!B11*1</f>
        <v>20</v>
      </c>
      <c r="E6" s="9">
        <f t="shared" si="0"/>
        <v>100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3"/>
      <c r="B7" s="9" t="s">
        <v>41</v>
      </c>
      <c r="C7" s="9">
        <v>120</v>
      </c>
      <c r="D7" s="9">
        <v>5</v>
      </c>
      <c r="E7" s="9">
        <f t="shared" si="0"/>
        <v>115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3"/>
      <c r="B8" s="9" t="s">
        <v>42</v>
      </c>
      <c r="C8" s="9">
        <v>480</v>
      </c>
      <c r="D8" s="9">
        <v>0</v>
      </c>
      <c r="E8" s="9">
        <v>480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3"/>
      <c r="B9" s="9" t="s">
        <v>43</v>
      </c>
      <c r="C9" s="9">
        <v>60</v>
      </c>
      <c r="D9" s="9">
        <v>0</v>
      </c>
      <c r="E9" s="9">
        <f t="shared" ref="E9:E10" si="1">SUM(C9-D9)</f>
        <v>60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3"/>
      <c r="B10" s="9" t="s">
        <v>44</v>
      </c>
      <c r="C10" s="9">
        <v>120</v>
      </c>
      <c r="D10" s="9">
        <v>10</v>
      </c>
      <c r="E10" s="9">
        <f t="shared" si="1"/>
        <v>110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3"/>
      <c r="B11" s="9"/>
      <c r="C11" s="9"/>
      <c r="D11" s="9"/>
      <c r="E11" s="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3"/>
      <c r="B12" s="9"/>
      <c r="C12" s="9"/>
      <c r="D12" s="9"/>
      <c r="E12" s="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3"/>
      <c r="B13" s="9"/>
      <c r="C13" s="9"/>
      <c r="D13" s="9"/>
      <c r="E13" s="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3"/>
      <c r="B15" s="12" t="s">
        <v>18</v>
      </c>
      <c r="C15" s="9">
        <f t="shared" ref="C15:E15" si="2">SUM(C3:C13)</f>
        <v>1560</v>
      </c>
      <c r="D15" s="9">
        <f t="shared" si="2"/>
        <v>165</v>
      </c>
      <c r="E15" s="9">
        <f t="shared" si="2"/>
        <v>1395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00"/>
  <sheetViews>
    <sheetView workbookViewId="0"/>
  </sheetViews>
  <sheetFormatPr baseColWidth="10" defaultColWidth="11.1640625" defaultRowHeight="15" customHeight="1" x14ac:dyDescent="0.2"/>
  <cols>
    <col min="1" max="1" width="63.33203125" customWidth="1"/>
    <col min="2" max="26" width="10.5" customWidth="1"/>
  </cols>
  <sheetData>
    <row r="1" spans="1:2" ht="15.75" customHeight="1" x14ac:dyDescent="0.2">
      <c r="A1" s="16" t="s">
        <v>45</v>
      </c>
    </row>
    <row r="2" spans="1:2" ht="15.75" customHeight="1" x14ac:dyDescent="0.2"/>
    <row r="3" spans="1:2" ht="15.75" customHeight="1" x14ac:dyDescent="0.2">
      <c r="A3" s="17" t="s">
        <v>46</v>
      </c>
      <c r="B3" s="17">
        <v>2</v>
      </c>
    </row>
    <row r="4" spans="1:2" ht="15.75" customHeight="1" x14ac:dyDescent="0.2">
      <c r="A4" s="17" t="s">
        <v>47</v>
      </c>
      <c r="B4" s="17">
        <v>2</v>
      </c>
    </row>
    <row r="5" spans="1:2" ht="15.75" customHeight="1" x14ac:dyDescent="0.2">
      <c r="A5" s="17" t="s">
        <v>48</v>
      </c>
      <c r="B5" s="17">
        <v>2</v>
      </c>
    </row>
    <row r="6" spans="1:2" ht="15.75" customHeight="1" x14ac:dyDescent="0.2">
      <c r="A6" s="17" t="s">
        <v>49</v>
      </c>
      <c r="B6" s="17">
        <v>1200</v>
      </c>
    </row>
    <row r="7" spans="1:2" ht="15.75" customHeight="1" x14ac:dyDescent="0.2">
      <c r="A7" s="17" t="s">
        <v>50</v>
      </c>
      <c r="B7" s="17">
        <v>30</v>
      </c>
    </row>
    <row r="8" spans="1:2" ht="15.75" customHeight="1" x14ac:dyDescent="0.2">
      <c r="A8" s="17" t="s">
        <v>51</v>
      </c>
      <c r="B8" s="17">
        <v>15</v>
      </c>
    </row>
    <row r="9" spans="1:2" ht="15.75" customHeight="1" x14ac:dyDescent="0.2">
      <c r="A9" s="17" t="s">
        <v>52</v>
      </c>
      <c r="B9" s="17">
        <v>4</v>
      </c>
    </row>
    <row r="10" spans="1:2" ht="15.75" customHeight="1" x14ac:dyDescent="0.2">
      <c r="A10" s="17" t="s">
        <v>53</v>
      </c>
      <c r="B10" s="17">
        <v>3</v>
      </c>
    </row>
    <row r="11" spans="1:2" ht="15.75" customHeight="1" x14ac:dyDescent="0.2">
      <c r="A11" s="17" t="s">
        <v>54</v>
      </c>
      <c r="B11" s="17">
        <v>20</v>
      </c>
    </row>
    <row r="12" spans="1:2" ht="15.75" customHeight="1" x14ac:dyDescent="0.2">
      <c r="A12" s="17" t="s">
        <v>55</v>
      </c>
      <c r="B12" s="17">
        <v>2</v>
      </c>
    </row>
    <row r="13" spans="1:2" ht="15.75" customHeight="1" x14ac:dyDescent="0.2">
      <c r="A13" s="17" t="s">
        <v>56</v>
      </c>
      <c r="B13" s="17">
        <v>4</v>
      </c>
    </row>
    <row r="14" spans="1:2" ht="15.75" customHeight="1" x14ac:dyDescent="0.2">
      <c r="A14" s="17" t="s">
        <v>57</v>
      </c>
      <c r="B14" s="17">
        <v>5</v>
      </c>
    </row>
    <row r="15" spans="1:2" ht="15.75" customHeight="1" x14ac:dyDescent="0.2"/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Nursing</vt:lpstr>
      <vt:lpstr>CareCoordinatorScheduler</vt:lpstr>
      <vt:lpstr>Caregiver</vt:lpstr>
      <vt:lpstr>OfficeAdmin</vt:lpstr>
      <vt:lpstr>Controls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Micah Killgore</cp:lastModifiedBy>
  <cp:revision/>
  <dcterms:created xsi:type="dcterms:W3CDTF">2022-12-28T13:50:09Z</dcterms:created>
  <dcterms:modified xsi:type="dcterms:W3CDTF">2024-02-07T17:37:41Z</dcterms:modified>
  <cp:category/>
  <cp:contentStatus/>
</cp:coreProperties>
</file>